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борудование 2009 2010" sheetId="1" r:id="rId1"/>
    <sheet name="по источникам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<sst xmlns="http://schemas.openxmlformats.org/spreadsheetml/2006/main" count="117" uniqueCount="66">
  <si>
    <t>Государственное образовательное учреждение высшего профессионального образования "Волгоградский государственный медицинский университет" Министерства здравоохранения и социального развития Российской Федерации</t>
  </si>
  <si>
    <t>№ пп</t>
  </si>
  <si>
    <t>Вид расходов</t>
  </si>
  <si>
    <t>ФБ</t>
  </si>
  <si>
    <t>в/б</t>
  </si>
  <si>
    <t>Всего</t>
  </si>
  <si>
    <t>тыс.руб.</t>
  </si>
  <si>
    <t>1.</t>
  </si>
  <si>
    <t>Приобретение лечебно-диагностического оборудования для Клиники №1</t>
  </si>
  <si>
    <t>2.</t>
  </si>
  <si>
    <t>Приобретение лечебно-диагностического оборудования для клиники стоматологии</t>
  </si>
  <si>
    <t>Итого</t>
  </si>
  <si>
    <t>в т.ч. медицинское оборудование</t>
  </si>
  <si>
    <t>медицинский инструментарий</t>
  </si>
  <si>
    <t>ВМП</t>
  </si>
  <si>
    <t>ОМС</t>
  </si>
  <si>
    <t>1.1.</t>
  </si>
  <si>
    <t>хирургическое оборудование</t>
  </si>
  <si>
    <t>1.2.</t>
  </si>
  <si>
    <t>1.3.</t>
  </si>
  <si>
    <t>1.4.</t>
  </si>
  <si>
    <t>эндоскопическое оборудование</t>
  </si>
  <si>
    <t>оборудование для осуществления ЭКО</t>
  </si>
  <si>
    <t>1.5.</t>
  </si>
  <si>
    <t>реанимационное оборудование</t>
  </si>
  <si>
    <t>1.6.</t>
  </si>
  <si>
    <t>1.7.</t>
  </si>
  <si>
    <t>мед.оборудование для ренгенологических исследований</t>
  </si>
  <si>
    <t>мед.оборудование для холтеровского мониторирования</t>
  </si>
  <si>
    <t>1.8.</t>
  </si>
  <si>
    <t>1.9.</t>
  </si>
  <si>
    <t>мед.оборудование рабочее место врача стоматолога</t>
  </si>
  <si>
    <t>2.1.</t>
  </si>
  <si>
    <t>2.2.</t>
  </si>
  <si>
    <t>1.10.</t>
  </si>
  <si>
    <t>медицинская функциональная мебель</t>
  </si>
  <si>
    <t>зуботехническая лаборатория</t>
  </si>
  <si>
    <t>стерилизационное оборудование, оборудование для утилизации</t>
  </si>
  <si>
    <t>2.3.</t>
  </si>
  <si>
    <t>2.4.</t>
  </si>
  <si>
    <t>2.5.</t>
  </si>
  <si>
    <t>лабораторное оборудование</t>
  </si>
  <si>
    <t>3.</t>
  </si>
  <si>
    <t xml:space="preserve">Приобретение лечебно-диагностического оборудования для науно-исследовательских работ </t>
  </si>
  <si>
    <t>Центрифуга Elmi CM6M</t>
  </si>
  <si>
    <t>Центрифуга Elmi CM70 Гематокритная с угловым ротором</t>
  </si>
  <si>
    <t>Автоматический гематологический анализатор со встроенным принтером</t>
  </si>
  <si>
    <t>Анализатор вязкости крови</t>
  </si>
  <si>
    <t>Тромбоэластограф</t>
  </si>
  <si>
    <t>Доплерограф ультразвуковой Минимакс-Допплер-К</t>
  </si>
  <si>
    <t>Комплекс "Поли-спектр-8/В"</t>
  </si>
  <si>
    <t>Электрокардиограф "Поли-спектр"</t>
  </si>
  <si>
    <t>3.1.</t>
  </si>
  <si>
    <t xml:space="preserve">анализатор мочи на 11 параметров 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</si>
  <si>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</si>
  <si>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</si>
  <si>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</si>
  <si>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</si>
  <si>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</si>
  <si>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</si>
  <si>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</si>
  <si>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</si>
  <si>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Итого </t>
  </si>
  <si>
    <t>Проректор по социально-</t>
  </si>
  <si>
    <t>экономическим вопросам                                            А.Н. Акинчиц</t>
  </si>
  <si>
    <t>Приобретение медицинского оборудования за период 2009 - 2010 г. из всех источников финансирования для обеспечения деятельности лечебно-диагностических подразделений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</si>
</sst>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2" xfId="58" applyFont="1" applyBorder="1" applyAlignment="1">
      <alignment/>
    </xf>
    <xf numFmtId="43" fontId="0" fillId="0" borderId="13" xfId="58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3" fontId="0" fillId="0" borderId="15" xfId="5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3" fontId="0" fillId="0" borderId="0" xfId="58" applyFont="1" applyBorder="1" applyAlignment="1">
      <alignment/>
    </xf>
    <xf numFmtId="0" fontId="0" fillId="0" borderId="17" xfId="0" applyBorder="1" applyAlignment="1">
      <alignment/>
    </xf>
    <xf numFmtId="43" fontId="0" fillId="0" borderId="16" xfId="58" applyFont="1" applyBorder="1" applyAlignment="1">
      <alignment/>
    </xf>
    <xf numFmtId="43" fontId="26" fillId="0" borderId="14" xfId="58" applyFont="1" applyBorder="1" applyAlignment="1">
      <alignment/>
    </xf>
    <xf numFmtId="43" fontId="26" fillId="0" borderId="10" xfId="58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43" fontId="26" fillId="0" borderId="12" xfId="58" applyFont="1" applyBorder="1" applyAlignment="1">
      <alignment/>
    </xf>
    <xf numFmtId="43" fontId="26" fillId="0" borderId="15" xfId="58" applyFont="1" applyBorder="1" applyAlignment="1">
      <alignment/>
    </xf>
    <xf numFmtId="43" fontId="26" fillId="0" borderId="0" xfId="58" applyFont="1" applyBorder="1" applyAlignment="1">
      <alignment/>
    </xf>
    <xf numFmtId="0" fontId="33" fillId="0" borderId="18" xfId="0" applyFont="1" applyBorder="1" applyAlignment="1">
      <alignment/>
    </xf>
    <xf numFmtId="43" fontId="33" fillId="0" borderId="18" xfId="58" applyFont="1" applyBorder="1" applyAlignment="1">
      <alignment/>
    </xf>
    <xf numFmtId="43" fontId="33" fillId="0" borderId="17" xfId="58" applyFont="1" applyBorder="1" applyAlignment="1">
      <alignment/>
    </xf>
    <xf numFmtId="43" fontId="33" fillId="0" borderId="19" xfId="58" applyFont="1" applyBorder="1" applyAlignment="1">
      <alignment/>
    </xf>
    <xf numFmtId="43" fontId="33" fillId="0" borderId="15" xfId="58" applyFont="1" applyBorder="1" applyAlignment="1">
      <alignment/>
    </xf>
    <xf numFmtId="43" fontId="33" fillId="0" borderId="12" xfId="58" applyFont="1" applyBorder="1" applyAlignment="1">
      <alignment/>
    </xf>
    <xf numFmtId="43" fontId="33" fillId="0" borderId="0" xfId="58" applyFont="1" applyBorder="1" applyAlignment="1">
      <alignment/>
    </xf>
    <xf numFmtId="0" fontId="33" fillId="0" borderId="20" xfId="0" applyFont="1" applyBorder="1" applyAlignment="1">
      <alignment/>
    </xf>
    <xf numFmtId="43" fontId="33" fillId="0" borderId="20" xfId="58" applyFont="1" applyBorder="1" applyAlignment="1">
      <alignment/>
    </xf>
    <xf numFmtId="43" fontId="0" fillId="0" borderId="0" xfId="0" applyNumberFormat="1" applyAlignment="1">
      <alignment/>
    </xf>
    <xf numFmtId="43" fontId="33" fillId="0" borderId="15" xfId="58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33" fillId="0" borderId="17" xfId="58" applyFont="1" applyFill="1" applyBorder="1" applyAlignment="1">
      <alignment/>
    </xf>
    <xf numFmtId="43" fontId="33" fillId="0" borderId="16" xfId="58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12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15" xfId="58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43" fontId="26" fillId="0" borderId="14" xfId="58" applyFont="1" applyFill="1" applyBorder="1" applyAlignment="1">
      <alignment/>
    </xf>
    <xf numFmtId="43" fontId="33" fillId="0" borderId="19" xfId="58" applyFont="1" applyFill="1" applyBorder="1" applyAlignment="1">
      <alignment/>
    </xf>
    <xf numFmtId="0" fontId="0" fillId="0" borderId="12" xfId="0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6" fillId="0" borderId="14" xfId="0" applyFont="1" applyBorder="1" applyAlignment="1">
      <alignment/>
    </xf>
    <xf numFmtId="0" fontId="0" fillId="0" borderId="12" xfId="0" applyFill="1" applyBorder="1" applyAlignment="1">
      <alignment wrapText="1"/>
    </xf>
    <xf numFmtId="43" fontId="26" fillId="0" borderId="10" xfId="58" applyFont="1" applyFill="1" applyBorder="1" applyAlignment="1">
      <alignment/>
    </xf>
    <xf numFmtId="43" fontId="33" fillId="0" borderId="22" xfId="58" applyFont="1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15" xfId="58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6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 horizontal="right"/>
    </xf>
    <xf numFmtId="0" fontId="26" fillId="0" borderId="10" xfId="0" applyFont="1" applyBorder="1" applyAlignment="1">
      <alignment/>
    </xf>
    <xf numFmtId="43" fontId="26" fillId="0" borderId="17" xfId="58" applyFont="1" applyFill="1" applyBorder="1" applyAlignment="1">
      <alignment/>
    </xf>
    <xf numFmtId="0" fontId="26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3" fontId="26" fillId="0" borderId="20" xfId="58" applyFont="1" applyBorder="1" applyAlignment="1">
      <alignment/>
    </xf>
    <xf numFmtId="43" fontId="26" fillId="0" borderId="16" xfId="58" applyFont="1" applyFill="1" applyBorder="1" applyAlignment="1">
      <alignment/>
    </xf>
    <xf numFmtId="43" fontId="26" fillId="0" borderId="20" xfId="58" applyFont="1" applyFill="1" applyBorder="1" applyAlignment="1">
      <alignment/>
    </xf>
    <xf numFmtId="43" fontId="26" fillId="0" borderId="16" xfId="58" applyFont="1" applyFill="1" applyBorder="1" applyAlignment="1">
      <alignment horizontal="center" vertical="center"/>
    </xf>
    <xf numFmtId="0" fontId="0" fillId="0" borderId="22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3" fontId="2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6.57421875" style="0" customWidth="1"/>
    <col min="2" max="2" width="58.7109375" style="0" customWidth="1"/>
    <col min="3" max="8" width="12.57421875" style="0" hidden="1" customWidth="1"/>
    <col min="9" max="9" width="14.140625" style="0" customWidth="1"/>
    <col min="10" max="10" width="14.8515625" style="0" customWidth="1"/>
    <col min="11" max="11" width="9.7109375" style="0" bestFit="1" customWidth="1"/>
  </cols>
  <sheetData>
    <row r="1" spans="1:9" ht="4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53"/>
      <c r="B2" s="53"/>
      <c r="C2" s="53"/>
      <c r="D2" s="53"/>
      <c r="E2" s="53"/>
      <c r="F2" s="53"/>
      <c r="G2" s="53"/>
      <c r="H2" s="53"/>
      <c r="I2" s="53"/>
    </row>
    <row r="3" spans="1:9" ht="45.75" customHeight="1">
      <c r="A3" s="99" t="s">
        <v>65</v>
      </c>
      <c r="B3" s="99"/>
      <c r="C3" s="99"/>
      <c r="D3" s="99"/>
      <c r="E3" s="99"/>
      <c r="F3" s="99"/>
      <c r="G3" s="99"/>
      <c r="H3" s="99"/>
      <c r="I3" s="99"/>
    </row>
    <row r="4" spans="1:9" ht="15">
      <c r="A4" s="100" t="s">
        <v>1</v>
      </c>
      <c r="B4" s="101" t="s">
        <v>2</v>
      </c>
      <c r="C4" s="100">
        <v>2009</v>
      </c>
      <c r="D4" s="100"/>
      <c r="E4" s="102">
        <v>2010</v>
      </c>
      <c r="F4" s="100"/>
      <c r="G4" s="100"/>
      <c r="H4" s="101"/>
      <c r="I4" s="37" t="s">
        <v>5</v>
      </c>
    </row>
    <row r="5" spans="1:9" ht="15">
      <c r="A5" s="100"/>
      <c r="B5" s="101"/>
      <c r="C5" s="50" t="s">
        <v>3</v>
      </c>
      <c r="D5" s="50" t="s">
        <v>4</v>
      </c>
      <c r="E5" s="51" t="s">
        <v>3</v>
      </c>
      <c r="F5" s="50" t="s">
        <v>14</v>
      </c>
      <c r="G5" s="50" t="s">
        <v>15</v>
      </c>
      <c r="H5" s="52" t="s">
        <v>4</v>
      </c>
      <c r="I5" s="36" t="s">
        <v>6</v>
      </c>
    </row>
    <row r="6" spans="1:9" ht="15">
      <c r="A6" s="42"/>
      <c r="B6" s="11"/>
      <c r="C6" s="3"/>
      <c r="D6" s="13"/>
      <c r="E6" s="11"/>
      <c r="F6" s="13"/>
      <c r="G6" s="13"/>
      <c r="H6" s="11"/>
      <c r="I6" s="8"/>
    </row>
    <row r="7" spans="1:9" s="21" customFormat="1" ht="15">
      <c r="A7" s="43" t="s">
        <v>7</v>
      </c>
      <c r="B7" s="18" t="s">
        <v>8</v>
      </c>
      <c r="C7" s="22"/>
      <c r="D7" s="23"/>
      <c r="E7" s="24"/>
      <c r="F7" s="23"/>
      <c r="G7" s="23"/>
      <c r="H7" s="24"/>
      <c r="I7" s="23"/>
    </row>
    <row r="8" spans="1:9" ht="15">
      <c r="A8" s="44" t="s">
        <v>16</v>
      </c>
      <c r="B8" s="40" t="s">
        <v>17</v>
      </c>
      <c r="C8" s="5">
        <f>4380+1400</f>
        <v>5780</v>
      </c>
      <c r="D8" s="9"/>
      <c r="E8" s="12">
        <v>9106.72</v>
      </c>
      <c r="F8" s="9">
        <v>2056.4</v>
      </c>
      <c r="G8" s="9"/>
      <c r="H8" s="12">
        <v>9.5</v>
      </c>
      <c r="I8" s="9">
        <f>SUM(C8:H8)</f>
        <v>16952.62</v>
      </c>
    </row>
    <row r="9" spans="1:9" ht="15">
      <c r="A9" s="44" t="s">
        <v>18</v>
      </c>
      <c r="B9" s="40" t="s">
        <v>21</v>
      </c>
      <c r="C9" s="5">
        <v>1700</v>
      </c>
      <c r="D9" s="9"/>
      <c r="E9" s="12">
        <v>2320</v>
      </c>
      <c r="F9" s="9"/>
      <c r="G9" s="9"/>
      <c r="H9" s="12"/>
      <c r="I9" s="9">
        <f aca="true" t="shared" si="0" ref="I9:I14">SUM(C9:H9)</f>
        <v>4020</v>
      </c>
    </row>
    <row r="10" spans="1:9" ht="15">
      <c r="A10" s="44" t="s">
        <v>19</v>
      </c>
      <c r="B10" s="41" t="s">
        <v>22</v>
      </c>
      <c r="C10" s="5"/>
      <c r="D10" s="9"/>
      <c r="E10" s="12"/>
      <c r="F10" s="9">
        <f>946.869-126</f>
        <v>820.869</v>
      </c>
      <c r="G10" s="9"/>
      <c r="H10" s="12"/>
      <c r="I10" s="9">
        <f t="shared" si="0"/>
        <v>820.869</v>
      </c>
    </row>
    <row r="11" spans="1:9" ht="15">
      <c r="A11" s="44" t="s">
        <v>20</v>
      </c>
      <c r="B11" s="41" t="s">
        <v>41</v>
      </c>
      <c r="C11" s="5"/>
      <c r="D11" s="9">
        <f>22.4047+10.287+48</f>
        <v>80.6917</v>
      </c>
      <c r="E11" s="12">
        <v>5309.86</v>
      </c>
      <c r="F11" s="9"/>
      <c r="G11" s="9"/>
      <c r="H11" s="12">
        <v>148.5126</v>
      </c>
      <c r="I11" s="9">
        <f t="shared" si="0"/>
        <v>5539.0643</v>
      </c>
    </row>
    <row r="12" spans="1:9" ht="15">
      <c r="A12" s="44" t="s">
        <v>23</v>
      </c>
      <c r="B12" s="41" t="s">
        <v>24</v>
      </c>
      <c r="C12" s="5">
        <v>13037.032</v>
      </c>
      <c r="D12" s="9"/>
      <c r="E12" s="12">
        <v>1701.714</v>
      </c>
      <c r="F12" s="9">
        <v>126</v>
      </c>
      <c r="G12" s="9"/>
      <c r="H12" s="12"/>
      <c r="I12" s="9">
        <f t="shared" si="0"/>
        <v>14864.746</v>
      </c>
    </row>
    <row r="13" spans="1:9" ht="15">
      <c r="A13" s="44" t="s">
        <v>25</v>
      </c>
      <c r="B13" s="41" t="s">
        <v>28</v>
      </c>
      <c r="C13" s="5">
        <f>1324.24</f>
        <v>1324.24</v>
      </c>
      <c r="D13" s="9"/>
      <c r="E13" s="12"/>
      <c r="F13" s="9"/>
      <c r="G13" s="9"/>
      <c r="H13" s="12"/>
      <c r="I13" s="9">
        <f t="shared" si="0"/>
        <v>1324.24</v>
      </c>
    </row>
    <row r="14" spans="1:9" ht="15">
      <c r="A14" s="44" t="s">
        <v>26</v>
      </c>
      <c r="B14" s="41" t="s">
        <v>27</v>
      </c>
      <c r="C14" s="5"/>
      <c r="D14" s="9">
        <f>77.438+48.2</f>
        <v>125.638</v>
      </c>
      <c r="E14" s="12"/>
      <c r="F14" s="9"/>
      <c r="G14" s="9"/>
      <c r="H14" s="12"/>
      <c r="I14" s="9">
        <f t="shared" si="0"/>
        <v>125.638</v>
      </c>
    </row>
    <row r="15" spans="1:9" ht="30">
      <c r="A15" s="44" t="s">
        <v>29</v>
      </c>
      <c r="B15" s="41" t="s">
        <v>37</v>
      </c>
      <c r="C15" s="5">
        <v>1100</v>
      </c>
      <c r="D15" s="9">
        <f>58.24</f>
        <v>58.24</v>
      </c>
      <c r="E15" s="12">
        <v>915.174</v>
      </c>
      <c r="F15" s="9"/>
      <c r="G15" s="9"/>
      <c r="H15" s="12"/>
      <c r="I15" s="9">
        <f>SUM(C15:H15)</f>
        <v>2073.4139999999998</v>
      </c>
    </row>
    <row r="16" spans="1:9" ht="15">
      <c r="A16" s="44" t="s">
        <v>30</v>
      </c>
      <c r="B16" s="41" t="s">
        <v>35</v>
      </c>
      <c r="C16" s="5">
        <v>570</v>
      </c>
      <c r="D16" s="9"/>
      <c r="E16" s="12"/>
      <c r="F16" s="9"/>
      <c r="G16" s="9"/>
      <c r="H16" s="12"/>
      <c r="I16" s="9">
        <f>SUM(C16:H16)</f>
        <v>570</v>
      </c>
    </row>
    <row r="17" spans="1:9" ht="15">
      <c r="A17" s="63"/>
      <c r="B17" s="41"/>
      <c r="C17" s="5"/>
      <c r="D17" s="9"/>
      <c r="E17" s="12"/>
      <c r="F17" s="5"/>
      <c r="G17" s="5"/>
      <c r="H17" s="12"/>
      <c r="I17" s="9"/>
    </row>
    <row r="18" spans="1:9" ht="15">
      <c r="A18" s="46"/>
      <c r="B18" s="66" t="s">
        <v>11</v>
      </c>
      <c r="C18" s="15">
        <f aca="true" t="shared" si="1" ref="C18:I18">SUM(C8:C16)</f>
        <v>23511.272</v>
      </c>
      <c r="D18" s="16">
        <f t="shared" si="1"/>
        <v>264.5697</v>
      </c>
      <c r="E18" s="15">
        <f t="shared" si="1"/>
        <v>19353.467999999997</v>
      </c>
      <c r="F18" s="15">
        <f t="shared" si="1"/>
        <v>3003.2690000000002</v>
      </c>
      <c r="G18" s="15">
        <f t="shared" si="1"/>
        <v>0</v>
      </c>
      <c r="H18" s="15">
        <f t="shared" si="1"/>
        <v>158.0126</v>
      </c>
      <c r="I18" s="16">
        <f t="shared" si="1"/>
        <v>46290.59129999999</v>
      </c>
    </row>
    <row r="19" spans="1:9" ht="15">
      <c r="A19" s="63"/>
      <c r="B19" s="3"/>
      <c r="C19" s="9"/>
      <c r="D19" s="6"/>
      <c r="E19" s="5"/>
      <c r="F19" s="9"/>
      <c r="G19" s="9"/>
      <c r="H19" s="6"/>
      <c r="I19" s="13"/>
    </row>
    <row r="20" spans="1:9" ht="15">
      <c r="A20" s="64" t="s">
        <v>9</v>
      </c>
      <c r="B20" s="19" t="s">
        <v>10</v>
      </c>
      <c r="C20" s="17"/>
      <c r="D20" s="20"/>
      <c r="E20" s="19"/>
      <c r="F20" s="17"/>
      <c r="G20" s="17"/>
      <c r="H20" s="20"/>
      <c r="I20" s="17"/>
    </row>
    <row r="21" spans="1:9" ht="15">
      <c r="A21" s="63" t="s">
        <v>32</v>
      </c>
      <c r="B21" s="67" t="s">
        <v>31</v>
      </c>
      <c r="C21" s="8">
        <v>131.5</v>
      </c>
      <c r="D21" s="56">
        <f>75+18.6+31.5</f>
        <v>125.1</v>
      </c>
      <c r="E21" s="54">
        <f>20+20</f>
        <v>40</v>
      </c>
      <c r="F21" s="55"/>
      <c r="G21" s="55"/>
      <c r="H21" s="56">
        <f>691.525+30+17.15+4+30.9</f>
        <v>773.5749999999999</v>
      </c>
      <c r="I21" s="57">
        <f>SUM(C21:H21)</f>
        <v>1070.175</v>
      </c>
    </row>
    <row r="22" spans="1:10" s="21" customFormat="1" ht="15">
      <c r="A22" s="63" t="s">
        <v>33</v>
      </c>
      <c r="B22" s="67" t="s">
        <v>36</v>
      </c>
      <c r="C22" s="8"/>
      <c r="D22" s="56"/>
      <c r="E22" s="54"/>
      <c r="F22" s="55"/>
      <c r="G22" s="55"/>
      <c r="H22" s="56">
        <f>54.5+225</f>
        <v>279.5</v>
      </c>
      <c r="I22" s="57">
        <f>SUM(C22:H22)</f>
        <v>279.5</v>
      </c>
      <c r="J22"/>
    </row>
    <row r="23" spans="1:9" ht="30">
      <c r="A23" s="63" t="s">
        <v>38</v>
      </c>
      <c r="B23" s="67" t="s">
        <v>37</v>
      </c>
      <c r="C23" s="8">
        <v>10.6</v>
      </c>
      <c r="D23" s="56">
        <f>15.5+75.6</f>
        <v>91.1</v>
      </c>
      <c r="E23" s="54">
        <f>20.181+24.319</f>
        <v>44.5</v>
      </c>
      <c r="F23" s="55"/>
      <c r="G23" s="55"/>
      <c r="H23" s="56">
        <f>26.7+17.5+100.367+68.633</f>
        <v>213.2</v>
      </c>
      <c r="I23" s="57">
        <f>SUM(C23:H23)</f>
        <v>359.4</v>
      </c>
    </row>
    <row r="24" spans="1:9" ht="15">
      <c r="A24" s="65"/>
      <c r="B24" s="67"/>
      <c r="C24" s="10"/>
      <c r="D24" s="56"/>
      <c r="E24" s="58"/>
      <c r="F24" s="59"/>
      <c r="G24" s="59"/>
      <c r="H24" s="60"/>
      <c r="I24" s="55"/>
    </row>
    <row r="25" spans="1:9" ht="15">
      <c r="A25" s="46"/>
      <c r="B25" s="85" t="s">
        <v>11</v>
      </c>
      <c r="C25" s="15">
        <f aca="true" t="shared" si="2" ref="C25:I25">SUM(C21:C24)</f>
        <v>142.1</v>
      </c>
      <c r="D25" s="68">
        <f t="shared" si="2"/>
        <v>216.2</v>
      </c>
      <c r="E25" s="61">
        <f t="shared" si="2"/>
        <v>84.5</v>
      </c>
      <c r="F25" s="61">
        <f t="shared" si="2"/>
        <v>0</v>
      </c>
      <c r="G25" s="61">
        <f t="shared" si="2"/>
        <v>0</v>
      </c>
      <c r="H25" s="61">
        <f t="shared" si="2"/>
        <v>1266.2749999999999</v>
      </c>
      <c r="I25" s="86">
        <f t="shared" si="2"/>
        <v>1709.0749999999998</v>
      </c>
    </row>
    <row r="26" spans="1:9" ht="15">
      <c r="A26" s="84"/>
      <c r="B26" s="11"/>
      <c r="C26" s="78"/>
      <c r="D26" s="78"/>
      <c r="E26" s="78"/>
      <c r="F26" s="78"/>
      <c r="G26" s="78"/>
      <c r="H26" s="78"/>
      <c r="I26" s="79"/>
    </row>
    <row r="27" spans="1:9" s="21" customFormat="1" ht="15">
      <c r="A27" s="64" t="s">
        <v>42</v>
      </c>
      <c r="B27" s="95" t="s">
        <v>43</v>
      </c>
      <c r="C27" s="96"/>
      <c r="D27" s="96"/>
      <c r="E27" s="96"/>
      <c r="F27" s="96"/>
      <c r="G27" s="96"/>
      <c r="H27" s="96"/>
      <c r="I27" s="97"/>
    </row>
    <row r="28" spans="1:9" ht="15">
      <c r="A28" s="3"/>
      <c r="B28" s="98"/>
      <c r="C28" s="96"/>
      <c r="D28" s="96"/>
      <c r="E28" s="96"/>
      <c r="F28" s="96"/>
      <c r="G28" s="96"/>
      <c r="H28" s="96"/>
      <c r="I28" s="97"/>
    </row>
    <row r="29" spans="1:9" ht="15">
      <c r="A29" s="44" t="s">
        <v>52</v>
      </c>
      <c r="B29" s="11" t="s">
        <v>53</v>
      </c>
      <c r="C29" s="6"/>
      <c r="D29" s="6"/>
      <c r="E29" s="5"/>
      <c r="F29" s="9"/>
      <c r="G29" s="9"/>
      <c r="H29" s="6"/>
      <c r="I29" s="77">
        <v>22.3</v>
      </c>
    </row>
    <row r="30" spans="1:9" ht="15">
      <c r="A30" s="88" t="s">
        <v>54</v>
      </c>
      <c r="B30" s="83" t="s">
        <v>44</v>
      </c>
      <c r="C30" s="75"/>
      <c r="D30" s="75"/>
      <c r="E30" s="73"/>
      <c r="F30" s="74"/>
      <c r="G30" s="74"/>
      <c r="H30" s="75"/>
      <c r="I30" s="76">
        <v>28.3</v>
      </c>
    </row>
    <row r="31" spans="1:9" ht="15">
      <c r="A31" s="44" t="s">
        <v>55</v>
      </c>
      <c r="B31" s="41" t="s">
        <v>45</v>
      </c>
      <c r="C31" s="4"/>
      <c r="D31" s="56"/>
      <c r="E31" s="54"/>
      <c r="F31" s="55"/>
      <c r="G31" s="55"/>
      <c r="H31" s="56"/>
      <c r="I31" s="71">
        <v>20.5</v>
      </c>
    </row>
    <row r="32" spans="1:9" ht="30">
      <c r="A32" s="44" t="s">
        <v>56</v>
      </c>
      <c r="B32" s="41" t="s">
        <v>46</v>
      </c>
      <c r="C32" s="4"/>
      <c r="D32" s="56"/>
      <c r="E32" s="54"/>
      <c r="F32" s="55"/>
      <c r="G32" s="55"/>
      <c r="H32" s="56"/>
      <c r="I32" s="71">
        <v>312.6</v>
      </c>
    </row>
    <row r="33" spans="1:9" ht="15">
      <c r="A33" s="44" t="s">
        <v>57</v>
      </c>
      <c r="B33" s="41" t="s">
        <v>47</v>
      </c>
      <c r="C33" s="4"/>
      <c r="D33" s="56"/>
      <c r="E33" s="54"/>
      <c r="F33" s="55"/>
      <c r="G33" s="55"/>
      <c r="H33" s="56"/>
      <c r="I33" s="71">
        <v>233</v>
      </c>
    </row>
    <row r="34" spans="1:9" ht="14.25" customHeight="1">
      <c r="A34" s="44" t="s">
        <v>58</v>
      </c>
      <c r="B34" s="41" t="s">
        <v>48</v>
      </c>
      <c r="C34" s="80"/>
      <c r="D34" s="56"/>
      <c r="E34" s="58"/>
      <c r="F34" s="59"/>
      <c r="G34" s="59"/>
      <c r="H34" s="60"/>
      <c r="I34" s="72">
        <v>830</v>
      </c>
    </row>
    <row r="35" spans="1:9" ht="14.25" customHeight="1">
      <c r="A35" s="44" t="s">
        <v>59</v>
      </c>
      <c r="B35" s="41" t="s">
        <v>49</v>
      </c>
      <c r="C35" s="81"/>
      <c r="D35" s="56"/>
      <c r="E35" s="58"/>
      <c r="F35" s="58"/>
      <c r="G35" s="58"/>
      <c r="H35" s="70"/>
      <c r="I35" s="72">
        <v>710</v>
      </c>
    </row>
    <row r="36" spans="1:9" ht="14.25" customHeight="1">
      <c r="A36" s="44" t="s">
        <v>60</v>
      </c>
      <c r="B36" s="41" t="s">
        <v>51</v>
      </c>
      <c r="C36" s="81"/>
      <c r="D36" s="56"/>
      <c r="E36" s="58"/>
      <c r="F36" s="58"/>
      <c r="G36" s="58"/>
      <c r="H36" s="70"/>
      <c r="I36" s="72">
        <v>87.2</v>
      </c>
    </row>
    <row r="37" spans="1:9" ht="14.25" customHeight="1">
      <c r="A37" s="45" t="s">
        <v>61</v>
      </c>
      <c r="B37" s="93" t="s">
        <v>50</v>
      </c>
      <c r="C37" s="81"/>
      <c r="D37" s="60"/>
      <c r="E37" s="58"/>
      <c r="F37" s="58"/>
      <c r="G37" s="58"/>
      <c r="H37" s="70"/>
      <c r="I37" s="94">
        <v>44.3</v>
      </c>
    </row>
    <row r="38" spans="1:9" ht="15">
      <c r="A38" s="87"/>
      <c r="B38" s="82" t="s">
        <v>62</v>
      </c>
      <c r="C38" s="89"/>
      <c r="D38" s="90"/>
      <c r="E38" s="91"/>
      <c r="F38" s="91"/>
      <c r="G38" s="91"/>
      <c r="H38" s="91"/>
      <c r="I38" s="92">
        <f>SUM(I29:I37)</f>
        <v>2288.2</v>
      </c>
    </row>
    <row r="39" spans="1:9" ht="15">
      <c r="A39" s="103"/>
      <c r="B39" s="85" t="s">
        <v>5</v>
      </c>
      <c r="C39" s="103"/>
      <c r="D39" s="103"/>
      <c r="E39" s="103"/>
      <c r="F39" s="103"/>
      <c r="G39" s="103"/>
      <c r="H39" s="103"/>
      <c r="I39" s="104">
        <f>I38+I25+I18</f>
        <v>50287.866299999994</v>
      </c>
    </row>
    <row r="41" ht="15">
      <c r="B41" t="s">
        <v>63</v>
      </c>
    </row>
    <row r="42" ht="15">
      <c r="B42" t="s">
        <v>64</v>
      </c>
    </row>
  </sheetData>
  <sheetProtection/>
  <mergeCells count="7">
    <mergeCell ref="B27:I28"/>
    <mergeCell ref="A1:I1"/>
    <mergeCell ref="A4:A5"/>
    <mergeCell ref="B4:B5"/>
    <mergeCell ref="C4:D4"/>
    <mergeCell ref="E4:H4"/>
    <mergeCell ref="A3:I3"/>
  </mergeCells>
  <printOptions/>
  <pageMargins left="0.9055118110236221" right="0.31496062992125984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9">
      <selection activeCell="I35" sqref="I35"/>
    </sheetView>
  </sheetViews>
  <sheetFormatPr defaultColWidth="9.140625" defaultRowHeight="15"/>
  <cols>
    <col min="1" max="1" width="6.57421875" style="0" customWidth="1"/>
    <col min="2" max="2" width="42.57421875" style="0" customWidth="1"/>
    <col min="3" max="8" width="12.57421875" style="0" customWidth="1"/>
    <col min="9" max="9" width="14.140625" style="0" customWidth="1"/>
    <col min="10" max="10" width="14.8515625" style="0" customWidth="1"/>
    <col min="11" max="11" width="9.7109375" style="0" bestFit="1" customWidth="1"/>
  </cols>
  <sheetData>
    <row r="1" spans="1:9" ht="4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3" spans="1:9" ht="15">
      <c r="A3" s="100" t="s">
        <v>1</v>
      </c>
      <c r="B3" s="101" t="s">
        <v>2</v>
      </c>
      <c r="C3" s="100">
        <v>2009</v>
      </c>
      <c r="D3" s="100"/>
      <c r="E3" s="102">
        <v>2010</v>
      </c>
      <c r="F3" s="100"/>
      <c r="G3" s="100"/>
      <c r="H3" s="101"/>
      <c r="I3" s="37" t="s">
        <v>5</v>
      </c>
    </row>
    <row r="4" spans="1:9" ht="15">
      <c r="A4" s="100"/>
      <c r="B4" s="101"/>
      <c r="C4" s="50" t="s">
        <v>3</v>
      </c>
      <c r="D4" s="50" t="s">
        <v>4</v>
      </c>
      <c r="E4" s="2" t="s">
        <v>3</v>
      </c>
      <c r="F4" s="1" t="s">
        <v>14</v>
      </c>
      <c r="G4" s="1" t="s">
        <v>15</v>
      </c>
      <c r="H4" s="7" t="s">
        <v>4</v>
      </c>
      <c r="I4" s="36" t="s">
        <v>6</v>
      </c>
    </row>
    <row r="5" spans="1:9" ht="15">
      <c r="A5" s="42"/>
      <c r="B5" s="11"/>
      <c r="C5" s="3"/>
      <c r="D5" s="13"/>
      <c r="E5" s="11"/>
      <c r="F5" s="13"/>
      <c r="G5" s="13"/>
      <c r="H5" s="11"/>
      <c r="I5" s="8"/>
    </row>
    <row r="6" spans="1:9" s="21" customFormat="1" ht="15">
      <c r="A6" s="43" t="s">
        <v>7</v>
      </c>
      <c r="B6" s="18" t="s">
        <v>8</v>
      </c>
      <c r="C6" s="22"/>
      <c r="D6" s="23"/>
      <c r="E6" s="24"/>
      <c r="F6" s="23"/>
      <c r="G6" s="23"/>
      <c r="H6" s="24"/>
      <c r="I6" s="23"/>
    </row>
    <row r="7" spans="1:9" ht="15">
      <c r="A7" s="44" t="s">
        <v>16</v>
      </c>
      <c r="B7" s="40" t="s">
        <v>17</v>
      </c>
      <c r="C7" s="5">
        <f>4380+1400</f>
        <v>5780</v>
      </c>
      <c r="D7" s="9"/>
      <c r="E7" s="12">
        <v>9106.72</v>
      </c>
      <c r="F7" s="9">
        <v>2056.4</v>
      </c>
      <c r="G7" s="9"/>
      <c r="H7" s="12">
        <v>9.5</v>
      </c>
      <c r="I7" s="9">
        <f>SUM(C7:H7)</f>
        <v>16952.62</v>
      </c>
    </row>
    <row r="8" spans="1:9" ht="15">
      <c r="A8" s="44" t="s">
        <v>18</v>
      </c>
      <c r="B8" s="40" t="s">
        <v>21</v>
      </c>
      <c r="C8" s="5">
        <v>1700</v>
      </c>
      <c r="D8" s="9"/>
      <c r="E8" s="12">
        <v>2320</v>
      </c>
      <c r="F8" s="9"/>
      <c r="G8" s="9"/>
      <c r="H8" s="12"/>
      <c r="I8" s="9">
        <f aca="true" t="shared" si="0" ref="I8:I17">SUM(C8:H8)</f>
        <v>4020</v>
      </c>
    </row>
    <row r="9" spans="1:9" ht="15">
      <c r="A9" s="44" t="s">
        <v>19</v>
      </c>
      <c r="B9" s="41" t="s">
        <v>22</v>
      </c>
      <c r="C9" s="5"/>
      <c r="D9" s="9"/>
      <c r="E9" s="12"/>
      <c r="F9" s="9">
        <f>946.869-126</f>
        <v>820.869</v>
      </c>
      <c r="G9" s="9"/>
      <c r="H9" s="12"/>
      <c r="I9" s="9">
        <f t="shared" si="0"/>
        <v>820.869</v>
      </c>
    </row>
    <row r="10" spans="1:9" ht="15">
      <c r="A10" s="44" t="s">
        <v>20</v>
      </c>
      <c r="B10" s="41" t="s">
        <v>41</v>
      </c>
      <c r="C10" s="5"/>
      <c r="D10" s="9">
        <f>22.4047+10.287+48</f>
        <v>80.6917</v>
      </c>
      <c r="E10" s="12">
        <v>5309.86</v>
      </c>
      <c r="F10" s="9"/>
      <c r="G10" s="9"/>
      <c r="H10" s="12">
        <v>148.5126</v>
      </c>
      <c r="I10" s="9">
        <f t="shared" si="0"/>
        <v>5539.0643</v>
      </c>
    </row>
    <row r="11" spans="1:9" ht="15">
      <c r="A11" s="44" t="s">
        <v>23</v>
      </c>
      <c r="B11" s="41" t="s">
        <v>24</v>
      </c>
      <c r="C11" s="5">
        <v>13037.032</v>
      </c>
      <c r="D11" s="9"/>
      <c r="E11" s="12">
        <v>1701.714</v>
      </c>
      <c r="F11" s="9">
        <v>126</v>
      </c>
      <c r="G11" s="9"/>
      <c r="H11" s="12"/>
      <c r="I11" s="9">
        <f t="shared" si="0"/>
        <v>14864.746</v>
      </c>
    </row>
    <row r="12" spans="1:9" ht="30">
      <c r="A12" s="44" t="s">
        <v>25</v>
      </c>
      <c r="B12" s="41" t="s">
        <v>28</v>
      </c>
      <c r="C12" s="5">
        <f>1324.24</f>
        <v>1324.24</v>
      </c>
      <c r="D12" s="9"/>
      <c r="E12" s="12"/>
      <c r="F12" s="9"/>
      <c r="G12" s="9"/>
      <c r="H12" s="12"/>
      <c r="I12" s="9">
        <f t="shared" si="0"/>
        <v>1324.24</v>
      </c>
    </row>
    <row r="13" spans="1:9" ht="30">
      <c r="A13" s="44" t="s">
        <v>26</v>
      </c>
      <c r="B13" s="41" t="s">
        <v>27</v>
      </c>
      <c r="C13" s="5"/>
      <c r="D13" s="9">
        <f>77.438+48.2</f>
        <v>125.638</v>
      </c>
      <c r="E13" s="12"/>
      <c r="F13" s="9"/>
      <c r="G13" s="9"/>
      <c r="H13" s="12"/>
      <c r="I13" s="9">
        <f t="shared" si="0"/>
        <v>125.638</v>
      </c>
    </row>
    <row r="14" spans="1:9" ht="30">
      <c r="A14" s="44" t="s">
        <v>29</v>
      </c>
      <c r="B14" s="41" t="s">
        <v>37</v>
      </c>
      <c r="C14" s="5">
        <v>1100</v>
      </c>
      <c r="D14" s="9">
        <f>58.24</f>
        <v>58.24</v>
      </c>
      <c r="E14" s="12">
        <v>915.174</v>
      </c>
      <c r="F14" s="9"/>
      <c r="G14" s="9"/>
      <c r="H14" s="12"/>
      <c r="I14" s="9">
        <f>SUM(C14:H14)</f>
        <v>2073.4139999999998</v>
      </c>
    </row>
    <row r="15" spans="1:9" ht="15">
      <c r="A15" s="44" t="s">
        <v>30</v>
      </c>
      <c r="B15" s="41" t="s">
        <v>35</v>
      </c>
      <c r="C15" s="5">
        <v>570</v>
      </c>
      <c r="D15" s="9"/>
      <c r="E15" s="12"/>
      <c r="F15" s="9"/>
      <c r="G15" s="9"/>
      <c r="H15" s="12"/>
      <c r="I15" s="9"/>
    </row>
    <row r="16" spans="1:9" ht="15">
      <c r="A16" s="44" t="s">
        <v>34</v>
      </c>
      <c r="B16" s="41" t="s">
        <v>13</v>
      </c>
      <c r="C16" s="5"/>
      <c r="D16" s="9">
        <v>25.47</v>
      </c>
      <c r="E16" s="12"/>
      <c r="F16" s="9">
        <v>194.582</v>
      </c>
      <c r="G16" s="9">
        <v>472.401</v>
      </c>
      <c r="H16" s="12">
        <v>306.851</v>
      </c>
      <c r="I16" s="9">
        <f>SUM(C16:H16)</f>
        <v>999.304</v>
      </c>
    </row>
    <row r="17" spans="1:9" ht="15">
      <c r="A17" s="45"/>
      <c r="B17" s="40"/>
      <c r="C17" s="5"/>
      <c r="D17" s="14"/>
      <c r="E17" s="12"/>
      <c r="F17" s="9"/>
      <c r="G17" s="9"/>
      <c r="H17" s="12"/>
      <c r="I17" s="9">
        <f t="shared" si="0"/>
        <v>0</v>
      </c>
    </row>
    <row r="18" spans="1:9" ht="15">
      <c r="A18" s="46"/>
      <c r="B18" s="66" t="s">
        <v>11</v>
      </c>
      <c r="C18" s="15">
        <f aca="true" t="shared" si="1" ref="C18:I18">SUM(C7:C17)</f>
        <v>23511.272</v>
      </c>
      <c r="D18" s="16">
        <f t="shared" si="1"/>
        <v>290.03970000000004</v>
      </c>
      <c r="E18" s="15">
        <f t="shared" si="1"/>
        <v>19353.467999999997</v>
      </c>
      <c r="F18" s="15">
        <f t="shared" si="1"/>
        <v>3197.851</v>
      </c>
      <c r="G18" s="15">
        <f t="shared" si="1"/>
        <v>472.401</v>
      </c>
      <c r="H18" s="15">
        <f t="shared" si="1"/>
        <v>464.8636</v>
      </c>
      <c r="I18" s="16">
        <f t="shared" si="1"/>
        <v>46719.89529999999</v>
      </c>
    </row>
    <row r="19" spans="1:10" ht="15">
      <c r="A19" s="47"/>
      <c r="B19" s="47" t="s">
        <v>12</v>
      </c>
      <c r="C19" s="26">
        <f>23607.897-96.625</f>
        <v>23511.272</v>
      </c>
      <c r="D19" s="27">
        <v>377.094</v>
      </c>
      <c r="E19" s="28">
        <v>19353.468</v>
      </c>
      <c r="F19" s="27">
        <f>256.4+1800+946.868</f>
        <v>3003.268</v>
      </c>
      <c r="G19" s="38">
        <v>0</v>
      </c>
      <c r="H19" s="28">
        <v>158.013</v>
      </c>
      <c r="I19" s="27">
        <f>SUM(C19:H19)</f>
        <v>46403.115</v>
      </c>
      <c r="J19" s="34"/>
    </row>
    <row r="20" spans="1:9" ht="15">
      <c r="A20" s="48"/>
      <c r="B20" s="48" t="s">
        <v>13</v>
      </c>
      <c r="C20" s="30">
        <v>0</v>
      </c>
      <c r="D20" s="29">
        <v>25.47</v>
      </c>
      <c r="E20" s="31"/>
      <c r="F20" s="29">
        <f>31.5+163.082</f>
        <v>194.582</v>
      </c>
      <c r="G20" s="35">
        <v>472.401</v>
      </c>
      <c r="H20" s="31">
        <v>306.851</v>
      </c>
      <c r="I20" s="29">
        <f>SUM(C20:H20)</f>
        <v>999.304</v>
      </c>
    </row>
    <row r="21" spans="1:9" ht="15">
      <c r="A21" s="63"/>
      <c r="B21" s="3"/>
      <c r="C21" s="9"/>
      <c r="D21" s="6"/>
      <c r="E21" s="5"/>
      <c r="F21" s="9"/>
      <c r="G21" s="9"/>
      <c r="H21" s="6"/>
      <c r="I21" s="4"/>
    </row>
    <row r="22" spans="1:10" s="21" customFormat="1" ht="15">
      <c r="A22" s="64" t="s">
        <v>9</v>
      </c>
      <c r="B22" s="19" t="s">
        <v>10</v>
      </c>
      <c r="C22" s="17"/>
      <c r="D22" s="20"/>
      <c r="E22" s="19"/>
      <c r="F22" s="17"/>
      <c r="G22" s="17"/>
      <c r="H22" s="20"/>
      <c r="I22" s="20"/>
      <c r="J22"/>
    </row>
    <row r="23" spans="1:9" ht="30">
      <c r="A23" s="63" t="s">
        <v>32</v>
      </c>
      <c r="B23" s="67" t="s">
        <v>31</v>
      </c>
      <c r="C23" s="8">
        <v>131.5</v>
      </c>
      <c r="D23" s="56">
        <f>75+18.6+31.5</f>
        <v>125.1</v>
      </c>
      <c r="E23" s="54">
        <f>20+20</f>
        <v>40</v>
      </c>
      <c r="F23" s="55"/>
      <c r="G23" s="55"/>
      <c r="H23" s="56">
        <f>691.525+30+17.15+4+30.9</f>
        <v>773.5749999999999</v>
      </c>
      <c r="I23" s="57">
        <f>SUM(C23:H23)</f>
        <v>1070.175</v>
      </c>
    </row>
    <row r="24" spans="1:9" ht="15">
      <c r="A24" s="63" t="s">
        <v>33</v>
      </c>
      <c r="B24" s="67" t="s">
        <v>36</v>
      </c>
      <c r="C24" s="8"/>
      <c r="D24" s="56"/>
      <c r="E24" s="54"/>
      <c r="F24" s="55"/>
      <c r="G24" s="55"/>
      <c r="H24" s="56">
        <f>54.5+225</f>
        <v>279.5</v>
      </c>
      <c r="I24" s="57">
        <f>SUM(C24:H24)</f>
        <v>279.5</v>
      </c>
    </row>
    <row r="25" spans="1:9" ht="30">
      <c r="A25" s="63" t="s">
        <v>38</v>
      </c>
      <c r="B25" s="67" t="s">
        <v>37</v>
      </c>
      <c r="C25" s="8">
        <v>10.6</v>
      </c>
      <c r="D25" s="56">
        <f>15.5+75.6</f>
        <v>91.1</v>
      </c>
      <c r="E25" s="54">
        <f>20.181+24.319</f>
        <v>44.5</v>
      </c>
      <c r="F25" s="55"/>
      <c r="G25" s="55"/>
      <c r="H25" s="56">
        <f>26.7+17.5+100.367+68.633</f>
        <v>213.2</v>
      </c>
      <c r="I25" s="57">
        <f>SUM(C25:H25)</f>
        <v>359.4</v>
      </c>
    </row>
    <row r="26" spans="1:9" ht="15">
      <c r="A26" s="63" t="s">
        <v>39</v>
      </c>
      <c r="B26" s="67" t="s">
        <v>35</v>
      </c>
      <c r="C26" s="8"/>
      <c r="D26" s="56"/>
      <c r="E26" s="54"/>
      <c r="F26" s="55"/>
      <c r="G26" s="55"/>
      <c r="H26" s="56"/>
      <c r="I26" s="57">
        <f>SUM(C26:H26)</f>
        <v>0</v>
      </c>
    </row>
    <row r="27" spans="1:9" ht="15">
      <c r="A27" s="63" t="s">
        <v>40</v>
      </c>
      <c r="B27" s="67" t="s">
        <v>13</v>
      </c>
      <c r="C27" s="8">
        <v>4.9</v>
      </c>
      <c r="D27" s="56"/>
      <c r="E27" s="54"/>
      <c r="F27" s="55"/>
      <c r="G27" s="55"/>
      <c r="H27" s="56">
        <v>56.76</v>
      </c>
      <c r="I27" s="57">
        <f>SUM(C27:H27)</f>
        <v>61.66</v>
      </c>
    </row>
    <row r="28" spans="1:9" ht="15">
      <c r="A28" s="65"/>
      <c r="B28" s="67"/>
      <c r="C28" s="10"/>
      <c r="D28" s="56"/>
      <c r="E28" s="58"/>
      <c r="F28" s="59"/>
      <c r="G28" s="59"/>
      <c r="H28" s="60"/>
      <c r="I28" s="56"/>
    </row>
    <row r="29" spans="1:9" ht="15">
      <c r="A29" s="46"/>
      <c r="B29" s="66" t="s">
        <v>11</v>
      </c>
      <c r="C29" s="15">
        <f aca="true" t="shared" si="2" ref="C29:I29">SUM(C23:C28)</f>
        <v>147</v>
      </c>
      <c r="D29" s="68">
        <f t="shared" si="2"/>
        <v>216.2</v>
      </c>
      <c r="E29" s="61">
        <f t="shared" si="2"/>
        <v>84.5</v>
      </c>
      <c r="F29" s="61">
        <f t="shared" si="2"/>
        <v>0</v>
      </c>
      <c r="G29" s="61">
        <f t="shared" si="2"/>
        <v>0</v>
      </c>
      <c r="H29" s="61">
        <f t="shared" si="2"/>
        <v>1323.0349999999999</v>
      </c>
      <c r="I29" s="68">
        <f t="shared" si="2"/>
        <v>1770.735</v>
      </c>
    </row>
    <row r="30" spans="1:10" ht="15">
      <c r="A30" s="25"/>
      <c r="B30" s="47" t="s">
        <v>12</v>
      </c>
      <c r="C30" s="26">
        <v>142.1</v>
      </c>
      <c r="D30" s="38">
        <v>216.2</v>
      </c>
      <c r="E30" s="62">
        <v>84.5</v>
      </c>
      <c r="F30" s="38"/>
      <c r="G30" s="38"/>
      <c r="H30" s="62">
        <v>1266.275</v>
      </c>
      <c r="I30" s="38">
        <f>SUM(C30:H30)</f>
        <v>1709.075</v>
      </c>
      <c r="J30" s="34"/>
    </row>
    <row r="31" spans="1:9" ht="15">
      <c r="A31" s="32"/>
      <c r="B31" s="49" t="s">
        <v>13</v>
      </c>
      <c r="C31" s="33">
        <v>4.9</v>
      </c>
      <c r="D31" s="39">
        <v>0</v>
      </c>
      <c r="E31" s="69"/>
      <c r="F31" s="39"/>
      <c r="G31" s="39"/>
      <c r="H31" s="69">
        <v>56.761</v>
      </c>
      <c r="I31" s="39">
        <f>SUM(C31:H31)</f>
        <v>61.661</v>
      </c>
    </row>
  </sheetData>
  <sheetProtection/>
  <mergeCells count="5">
    <mergeCell ref="C3:D3"/>
    <mergeCell ref="E3:H3"/>
    <mergeCell ref="B3:B4"/>
    <mergeCell ref="A3:A4"/>
    <mergeCell ref="A1:I1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Core2</dc:creator>
  <cp:keywords/>
  <dc:description/>
  <cp:lastModifiedBy>User</cp:lastModifiedBy>
  <cp:lastPrinted>2011-02-18T11:03:58Z</cp:lastPrinted>
  <dcterms:created xsi:type="dcterms:W3CDTF">2011-02-17T11:32:07Z</dcterms:created>
  <dcterms:modified xsi:type="dcterms:W3CDTF">2011-02-18T11:04:54Z</dcterms:modified>
  <cp:category/>
  <cp:version/>
  <cp:contentType/>
  <cp:contentStatus/>
</cp:coreProperties>
</file>